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https://pihglobal-my.sharepoint.com/personal/ingrid_schwabrow_cpal_com_au/Documents/Desktop/Reports/"/>
    </mc:Choice>
  </mc:AlternateContent>
  <xr:revisionPtr revIDLastSave="0" documentId="8_{619A46C6-F218-475C-A99E-3DAECC0A12C3}" xr6:coauthVersionLast="47" xr6:coauthVersionMax="47" xr10:uidLastSave="{00000000-0000-0000-0000-000000000000}"/>
  <bookViews>
    <workbookView xWindow="28680" yWindow="-120" windowWidth="29040" windowHeight="15720" tabRatio="50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OLE_LINK1" localSheetId="0">Sheet1!$Y$6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O8" i="1" l="1"/>
  <c r="M8" i="1"/>
  <c r="L8" i="1"/>
  <c r="K8" i="1"/>
  <c r="J8" i="1"/>
  <c r="H8" i="1"/>
  <c r="N8" i="1"/>
  <c r="N7" i="1" l="1"/>
  <c r="H6" i="1"/>
  <c r="K4" i="1"/>
  <c r="M7" i="1"/>
  <c r="O5" i="1"/>
  <c r="J4" i="1"/>
  <c r="J3" i="1"/>
  <c r="M4" i="1"/>
  <c r="L7" i="1"/>
  <c r="N5" i="1"/>
  <c r="H4" i="1"/>
  <c r="K7" i="1"/>
  <c r="M5" i="1"/>
  <c r="O3" i="1"/>
  <c r="J7" i="1"/>
  <c r="L5" i="1"/>
  <c r="N3" i="1"/>
  <c r="L3" i="1"/>
  <c r="N6" i="1"/>
  <c r="H5" i="1"/>
  <c r="M6" i="1"/>
  <c r="O4" i="1"/>
  <c r="N4" i="1"/>
  <c r="K6" i="1"/>
  <c r="O7" i="1"/>
  <c r="L4" i="1"/>
  <c r="H3" i="1"/>
  <c r="H7" i="1"/>
  <c r="K5" i="1"/>
  <c r="M3" i="1"/>
  <c r="O6" i="1"/>
  <c r="J5" i="1"/>
  <c r="K3" i="1"/>
  <c r="L6" i="1"/>
  <c r="J6" i="1"/>
  <c r="Q8" i="1"/>
  <c r="Q5" i="1"/>
  <c r="Q6" i="1"/>
  <c r="Q4" i="1"/>
  <c r="Q3" i="1"/>
  <c r="Q7" i="1"/>
</calcChain>
</file>

<file path=xl/sharedStrings.xml><?xml version="1.0" encoding="utf-8"?>
<sst xmlns="http://schemas.openxmlformats.org/spreadsheetml/2006/main" count="177" uniqueCount="96">
  <si>
    <t>Insurance Report - Simple</t>
  </si>
  <si>
    <t>Client Name</t>
  </si>
  <si>
    <t>Adviser</t>
  </si>
  <si>
    <t>Category</t>
  </si>
  <si>
    <t>Policy Number</t>
  </si>
  <si>
    <t>Underwriter</t>
  </si>
  <si>
    <t>Policy Owner</t>
  </si>
  <si>
    <t>Plan Name</t>
  </si>
  <si>
    <t>Premium Payment Amount</t>
  </si>
  <si>
    <t>Payment Freq</t>
  </si>
  <si>
    <t>Annualised Premium</t>
  </si>
  <si>
    <t>Total Life</t>
  </si>
  <si>
    <t>Total TPD</t>
  </si>
  <si>
    <t>Total Trauma</t>
  </si>
  <si>
    <t>Total IP</t>
  </si>
  <si>
    <t>Total BE</t>
  </si>
  <si>
    <t>Status</t>
  </si>
  <si>
    <t>Entity ID</t>
  </si>
  <si>
    <t>Total Life (By Cover)  TEXT</t>
  </si>
  <si>
    <t>Total TPD  (By Cover) TEXT</t>
  </si>
  <si>
    <t>Total Trauma (By Cover) TEXT</t>
  </si>
  <si>
    <t>Total IP (By Cover) TEXT</t>
  </si>
  <si>
    <t>Total BE (By Cover) TEXT</t>
  </si>
  <si>
    <t>Policy Owners</t>
  </si>
  <si>
    <t>Premium Pay  Amount</t>
  </si>
  <si>
    <t>Annual Premium (Text)</t>
  </si>
  <si>
    <t>DOB (Text)</t>
  </si>
  <si>
    <t xml:space="preserve">Fortnite, Chloe </t>
  </si>
  <si>
    <t>Admin16 (IS), Compass</t>
  </si>
  <si>
    <t>Test Client</t>
  </si>
  <si>
    <t>13456789</t>
  </si>
  <si>
    <t>AAMI</t>
  </si>
  <si>
    <t>Chloe Fortnite</t>
  </si>
  <si>
    <t>Monthly</t>
  </si>
  <si>
    <t>Inforce</t>
  </si>
  <si>
    <t>500,000.00</t>
  </si>
  <si>
    <t>0.00</t>
  </si>
  <si>
    <t>Fortnite, Chloe</t>
  </si>
  <si>
    <t>$1000.0</t>
  </si>
  <si>
    <t>$12,000.00</t>
  </si>
  <si>
    <t>27/11/2007</t>
  </si>
  <si>
    <t>9980759</t>
  </si>
  <si>
    <t>Unknown</t>
  </si>
  <si>
    <t>ClearView Life</t>
  </si>
  <si>
    <t>Life TPD &amp; IP</t>
  </si>
  <si>
    <t>100,000.00</t>
  </si>
  <si>
    <t>1,200,000.00</t>
  </si>
  <si>
    <t>$1.0</t>
  </si>
  <si>
    <t>$12.00</t>
  </si>
  <si>
    <t>$100.0</t>
  </si>
  <si>
    <t>$1,200.00</t>
  </si>
  <si>
    <t xml:space="preserve">Mouse6, Amy </t>
  </si>
  <si>
    <t>Admin18 (JH), Compass</t>
  </si>
  <si>
    <t>Client</t>
  </si>
  <si>
    <t>123456789</t>
  </si>
  <si>
    <t>AIA Australia</t>
  </si>
  <si>
    <t>Timothy Mouse6</t>
  </si>
  <si>
    <t>Priority Protection</t>
  </si>
  <si>
    <t>Mouse6, Tim</t>
  </si>
  <si>
    <t>$500.0</t>
  </si>
  <si>
    <t>$6,000.00</t>
  </si>
  <si>
    <t>01/01/2001</t>
  </si>
  <si>
    <t>8433141</t>
  </si>
  <si>
    <t>Jeanette Mouse6</t>
  </si>
  <si>
    <t>3,000,000.00</t>
  </si>
  <si>
    <t>Mouse6, Amy</t>
  </si>
  <si>
    <t xml:space="preserve">Mouse88, Trent </t>
  </si>
  <si>
    <t/>
  </si>
  <si>
    <t>99999999</t>
  </si>
  <si>
    <t>TAL</t>
  </si>
  <si>
    <t>Kathy Mouse88</t>
  </si>
  <si>
    <t>Mouse88, Kathy</t>
  </si>
  <si>
    <t>$1500.0</t>
  </si>
  <si>
    <t>$18,000.00</t>
  </si>
  <si>
    <t>10530029</t>
  </si>
  <si>
    <t>Name</t>
  </si>
  <si>
    <t>Policy Provider / Product / Policy No.</t>
  </si>
  <si>
    <t>Inception Date</t>
  </si>
  <si>
    <t>Life Insured</t>
  </si>
  <si>
    <t>Owner</t>
  </si>
  <si>
    <t xml:space="preserve">Chloe Fortnite </t>
  </si>
  <si>
    <t>AAMI: AAMI 13456789</t>
  </si>
  <si>
    <t>ClearView Life: Life TPD &amp; IP Unknown</t>
  </si>
  <si>
    <t xml:space="preserve">Chloe Fortnite Chloe Fortnite Chloe Fortnite </t>
  </si>
  <si>
    <t>AAMI: Life TPD &amp; IP Unknown</t>
  </si>
  <si>
    <t xml:space="preserve">Chloe Fortnite Chloe Fortnite </t>
  </si>
  <si>
    <t xml:space="preserve">Jeanette Mouse6 </t>
  </si>
  <si>
    <t>AIA Australia: Priority Protection 123456789</t>
  </si>
  <si>
    <t xml:space="preserve">Jeanette Mouse6 Timothy Mouse6 </t>
  </si>
  <si>
    <t xml:space="preserve">Timothy Mouse6 </t>
  </si>
  <si>
    <t xml:space="preserve">Trent Mouse88 </t>
  </si>
  <si>
    <t>TAL: Priorrity Protection 99999999</t>
  </si>
  <si>
    <t xml:space="preserve">Kathy Mouse88 </t>
  </si>
  <si>
    <t>Weekly</t>
  </si>
  <si>
    <t>Yearly</t>
  </si>
  <si>
    <t>Term Life Insurance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</si>
</sst>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\$#,##0.00"/>
    <numFmt numFmtId="165" formatCode="\$#,##0"/>
    <numFmt numFmtId="166" formatCode="d/mm/yyyy;@"/>
    <numFmt numFmtId="167" formatCode="m/d/yyyy"/>
  </numFmts>
  <fonts count="9">
    <font>
      <sz val="10"/>
      <name val="Arial"/>
    </font>
    <font>
      <sz val="11"/>
      <name val="Arial"/>
      <family val="2"/>
    </font>
    <font>
      <b/>
      <sz val="18"/>
      <name val="Arial"/>
      <family val="2"/>
    </font>
    <font>
      <b/>
      <sz val="11"/>
      <name val="Arial"/>
      <family val="2"/>
    </font>
    <font>
      <b/>
      <sz val="11"/>
      <color rgb="FFFFFFFF"/>
      <name val="Arial"/>
      <family val="2"/>
    </font>
    <font>
      <b/>
      <sz val="11"/>
      <color rgb="FFD9D9D9"/>
      <name val="Arial"/>
      <family val="2"/>
    </font>
    <font>
      <b/>
      <sz val="8"/>
      <color rgb="FFFFFFFF"/>
      <name val="Arial"/>
      <family val="2"/>
    </font>
    <font>
      <sz val="8.5"/>
      <name val="Arial Unicode MS"/>
      <family val="2"/>
    </font>
    <font>
      <sz val="12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016C8C"/>
        <bgColor rgb="FF008080"/>
      </patternFill>
    </fill>
    <fill>
      <patternFill patternType="solid">
        <fgColor rgb="FF33CCCC"/>
        <bgColor rgb="FF00CCFF"/>
      </patternFill>
    </fill>
    <fill>
      <patternFill patternType="solid">
        <fgColor rgb="FFFFFFFF"/>
        <bgColor rgb="FFFFFFCC"/>
      </patternFill>
    </fill>
  </fills>
  <borders count="5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/>
    <xf numFmtId="165" fontId="1" fillId="0" borderId="0" xfId="0" applyNumberFormat="1" applyFont="1"/>
    <xf numFmtId="1" fontId="1" fillId="0" borderId="0" xfId="0" applyNumberFormat="1" applyFont="1"/>
    <xf numFmtId="164" fontId="2" fillId="0" borderId="0" xfId="0" applyNumberFormat="1" applyFont="1" applyAlignment="1">
      <alignment horizontal="left" vertical="center"/>
    </xf>
    <xf numFmtId="164" fontId="2" fillId="0" borderId="0" xfId="0" applyNumberFormat="1" applyFont="1" applyAlignment="1">
      <alignment horizontal="right" vertical="center"/>
    </xf>
    <xf numFmtId="166" fontId="1" fillId="0" borderId="0" xfId="0" applyNumberFormat="1" applyFont="1"/>
    <xf numFmtId="1" fontId="3" fillId="0" borderId="0" xfId="0" applyNumberFormat="1" applyFont="1"/>
    <xf numFmtId="0" fontId="4" fillId="2" borderId="1" xfId="0" applyFont="1" applyFill="1" applyBorder="1" applyAlignment="1">
      <alignment horizontal="left" wrapText="1"/>
    </xf>
    <xf numFmtId="164" fontId="4" fillId="2" borderId="1" xfId="0" applyNumberFormat="1" applyFont="1" applyFill="1" applyBorder="1" applyAlignment="1">
      <alignment horizontal="center" wrapText="1"/>
    </xf>
    <xf numFmtId="164" fontId="4" fillId="2" borderId="0" xfId="0" applyNumberFormat="1" applyFont="1" applyFill="1" applyAlignment="1">
      <alignment horizontal="center" wrapText="1"/>
    </xf>
    <xf numFmtId="0" fontId="3" fillId="2" borderId="1" xfId="0" applyFont="1" applyFill="1" applyBorder="1" applyAlignment="1">
      <alignment horizontal="left" wrapText="1"/>
    </xf>
    <xf numFmtId="0" fontId="3" fillId="2" borderId="0" xfId="0" applyFont="1" applyFill="1"/>
    <xf numFmtId="0" fontId="3" fillId="2" borderId="1" xfId="0" applyFont="1" applyFill="1" applyBorder="1" applyAlignment="1">
      <alignment horizontal="center" wrapText="1"/>
    </xf>
    <xf numFmtId="0" fontId="1" fillId="2" borderId="0" xfId="0" applyFont="1" applyFill="1"/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164" fontId="1" fillId="0" borderId="1" xfId="0" applyNumberFormat="1" applyFont="1" applyBorder="1" applyAlignment="1">
      <alignment vertical="center"/>
    </xf>
    <xf numFmtId="165" fontId="1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167" fontId="5" fillId="0" borderId="1" xfId="0" applyNumberFormat="1" applyFont="1" applyBorder="1" applyAlignment="1">
      <alignment horizontal="left" vertical="top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top"/>
    </xf>
    <xf numFmtId="0" fontId="6" fillId="3" borderId="2" xfId="0" applyFont="1" applyFill="1" applyBorder="1" applyAlignment="1">
      <alignment horizontal="center" wrapText="1"/>
    </xf>
    <xf numFmtId="0" fontId="6" fillId="3" borderId="3" xfId="0" applyFont="1" applyFill="1" applyBorder="1" applyAlignment="1">
      <alignment horizontal="center" wrapText="1"/>
    </xf>
    <xf numFmtId="0" fontId="6" fillId="3" borderId="4" xfId="0" applyFont="1" applyFill="1" applyBorder="1" applyAlignment="1">
      <alignment horizontal="center" wrapText="1"/>
    </xf>
    <xf numFmtId="0" fontId="7" fillId="4" borderId="3" xfId="0" applyFont="1" applyFill="1" applyBorder="1" applyAlignment="1">
      <alignment horizontal="left" vertical="top" wrapText="1"/>
    </xf>
    <xf numFmtId="0" fontId="8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16C8C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048576"/>
  <sheetViews>
    <sheetView tabSelected="1" zoomScaleNormal="100" workbookViewId="0">
      <selection activeCell="G8" sqref="G8:P8"/>
    </sheetView>
  </sheetViews>
  <sheetFormatPr defaultColWidth="9.140625" defaultRowHeight="13.5" customHeight="1"/>
  <cols>
    <col min="1" max="1" width="27.42578125" style="1" customWidth="1"/>
    <col min="2" max="2" width="22" style="1" customWidth="1"/>
    <col min="3" max="3" width="13.28515625" style="1" customWidth="1"/>
    <col min="4" max="4" width="22" style="2" customWidth="1"/>
    <col min="5" max="5" width="29.42578125" style="2" customWidth="1"/>
    <col min="6" max="6" width="22.42578125" style="2" customWidth="1"/>
    <col min="7" max="7" width="29.42578125" style="2" customWidth="1"/>
    <col min="8" max="9" width="13.5703125" style="2" customWidth="1"/>
    <col min="10" max="10" width="15.7109375" style="3" customWidth="1"/>
    <col min="11" max="17" width="15.7109375" style="4" customWidth="1"/>
    <col min="18" max="18" width="22.140625" style="5" hidden="1" customWidth="1"/>
    <col min="19" max="22" width="11.42578125" style="5" hidden="1" customWidth="1"/>
    <col min="23" max="23" width="29.42578125" style="2" hidden="1" customWidth="1"/>
    <col min="24" max="25" width="13.5703125" style="1" hidden="1" customWidth="1"/>
    <col min="26" max="26" width="13.28515625" style="1" hidden="1" customWidth="1"/>
    <col min="27" max="27" width="22.140625" style="1" hidden="1" customWidth="1"/>
    <col min="28" max="28" width="20.28515625" style="1" hidden="1" customWidth="1"/>
    <col min="29" max="16384" width="9.140625" style="1"/>
  </cols>
  <sheetData>
    <row r="1" spans="1:29" ht="68.25" customHeight="1">
      <c r="B1" s="6" t="s">
        <v>0</v>
      </c>
      <c r="D1" s="7"/>
      <c r="E1" s="7"/>
      <c r="F1" s="1"/>
      <c r="G1" s="1"/>
      <c r="H1" s="1"/>
      <c r="J1" s="1"/>
      <c r="K1" s="8"/>
      <c r="L1" s="9"/>
      <c r="N1" s="5"/>
      <c r="O1" s="1"/>
      <c r="P1" s="1"/>
      <c r="Q1" s="1"/>
      <c r="R1" s="1"/>
      <c r="S1" s="1"/>
      <c r="T1" s="1"/>
      <c r="U1" s="1"/>
      <c r="V1" s="1"/>
      <c r="W1" s="1"/>
    </row>
    <row r="2" spans="1:29" s="16" customFormat="1" ht="75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10" t="s">
        <v>9</v>
      </c>
      <c r="J2" s="11" t="s">
        <v>10</v>
      </c>
      <c r="K2" s="11" t="s">
        <v>11</v>
      </c>
      <c r="L2" s="11" t="s">
        <v>12</v>
      </c>
      <c r="M2" s="11" t="s">
        <v>13</v>
      </c>
      <c r="N2" s="11" t="s">
        <v>14</v>
      </c>
      <c r="O2" s="11" t="s">
        <v>15</v>
      </c>
      <c r="P2" s="12" t="s">
        <v>16</v>
      </c>
      <c r="Q2" s="12" t="s">
        <v>17</v>
      </c>
      <c r="R2" s="13" t="s">
        <v>18</v>
      </c>
      <c r="S2" s="13" t="s">
        <v>19</v>
      </c>
      <c r="T2" s="13" t="s">
        <v>20</v>
      </c>
      <c r="U2" s="13" t="s">
        <v>21</v>
      </c>
      <c r="V2" s="13" t="s">
        <v>22</v>
      </c>
      <c r="W2" s="13" t="s">
        <v>23</v>
      </c>
      <c r="X2" s="14" t="s">
        <v>24</v>
      </c>
      <c r="Y2" s="15" t="s">
        <v>25</v>
      </c>
      <c r="Z2" s="15" t="s">
        <v>26</v>
      </c>
      <c r="AA2" s="15"/>
      <c r="AB2" s="15" t="s">
        <v>17</v>
      </c>
    </row>
    <row r="3" spans="1:29" ht="15">
      <c r="A3" s="17" t="s">
        <v>27</v>
      </c>
      <c r="B3" s="17" t="s">
        <v>28</v>
      </c>
      <c r="C3" s="17" t="s">
        <v>29</v>
      </c>
      <c r="D3" s="17" t="s">
        <v>30</v>
      </c>
      <c r="E3" s="17" t="s">
        <v>31</v>
      </c>
      <c r="F3" s="18" t="s">
        <v>32</v>
      </c>
      <c r="G3" s="17" t="s">
        <v>31</v>
      </c>
      <c r="H3" s="19">
        <f t="shared" ref="H3:H12" ca="1" si="0">VALUE(INDIRECT(ADDRESS(ROW(),24,4)))</f>
        <v>1000</v>
      </c>
      <c r="I3" s="17" t="s">
        <v>93</v>
      </c>
      <c r="J3" s="19">
        <f t="shared" ref="J3:J12" ca="1" si="1">VALUE(INDIRECT(ADDRESS(ROW(),25,4)))</f>
        <v>12000</v>
      </c>
      <c r="K3" s="20">
        <f t="shared" ref="K3:K12" ca="1" si="2">VALUE(SUBSTITUTE(INDIRECT(ADDRESS(ROW(),18,4))," (AUD)",""))</f>
        <v>500000</v>
      </c>
      <c r="L3" s="20">
        <f t="shared" ref="L3:L12" ca="1" si="3">VALUE(SUBSTITUTE(INDIRECT(ADDRESS(ROW(),19,4))," (AUD)",""))</f>
        <v>0</v>
      </c>
      <c r="M3" s="20">
        <f t="shared" ref="M3:M12" ca="1" si="4">VALUE(SUBSTITUTE(INDIRECT(ADDRESS(ROW(),20,4))," (AUD)",""))</f>
        <v>0</v>
      </c>
      <c r="N3" s="20">
        <f t="shared" ref="N3:N12" ca="1" si="5">VALUE(SUBSTITUTE(INDIRECT(ADDRESS(ROW(),21,4))," (AUD)",""))</f>
        <v>0</v>
      </c>
      <c r="O3" s="20">
        <f t="shared" ref="O3:O12" ca="1" si="6">VALUE(SUBSTITUTE(INDIRECT(ADDRESS(ROW(),22,4))," (AUD).",""))</f>
        <v>0</v>
      </c>
      <c r="P3" s="21" t="s">
        <v>34</v>
      </c>
      <c r="Q3" s="17">
        <f t="shared" ref="Q3:Q8" ca="1" si="7">VALUE(INDIRECT(ADDRESS(ROW(),28,4)))</f>
        <v>9980759</v>
      </c>
      <c r="R3" s="17" t="s">
        <v>35</v>
      </c>
      <c r="S3" s="17" t="s">
        <v>36</v>
      </c>
      <c r="T3" s="17" t="s">
        <v>36</v>
      </c>
      <c r="U3" s="17" t="s">
        <v>36</v>
      </c>
      <c r="V3" s="17" t="s">
        <v>36</v>
      </c>
      <c r="W3" s="17" t="s">
        <v>37</v>
      </c>
      <c r="X3" s="17" t="s">
        <v>38</v>
      </c>
      <c r="Y3" s="17" t="s">
        <v>39</v>
      </c>
      <c r="Z3" s="17" t="s">
        <v>40</v>
      </c>
      <c r="AA3" s="17"/>
      <c r="AB3" s="17" t="s">
        <v>41</v>
      </c>
      <c r="AC3" s="22"/>
    </row>
    <row r="4" spans="1:29" ht="15">
      <c r="A4" s="17" t="s">
        <v>27</v>
      </c>
      <c r="B4" s="17" t="s">
        <v>28</v>
      </c>
      <c r="C4" s="17" t="s">
        <v>29</v>
      </c>
      <c r="D4" s="17" t="s">
        <v>42</v>
      </c>
      <c r="E4" s="17" t="s">
        <v>43</v>
      </c>
      <c r="F4" s="18" t="s">
        <v>32</v>
      </c>
      <c r="G4" s="17" t="s">
        <v>44</v>
      </c>
      <c r="H4" s="19">
        <f t="shared" ca="1" si="0"/>
        <v>1</v>
      </c>
      <c r="I4" s="17" t="s">
        <v>33</v>
      </c>
      <c r="J4" s="19">
        <f t="shared" ca="1" si="1"/>
        <v>12</v>
      </c>
      <c r="K4" s="20">
        <f t="shared" ca="1" si="2"/>
        <v>100000</v>
      </c>
      <c r="L4" s="20">
        <f t="shared" ca="1" si="3"/>
        <v>100000</v>
      </c>
      <c r="M4" s="20">
        <f t="shared" ca="1" si="4"/>
        <v>0</v>
      </c>
      <c r="N4" s="20">
        <f t="shared" ca="1" si="5"/>
        <v>1200000</v>
      </c>
      <c r="O4" s="20">
        <f t="shared" ca="1" si="6"/>
        <v>0</v>
      </c>
      <c r="P4" s="21" t="s">
        <v>34</v>
      </c>
      <c r="Q4" s="17">
        <f t="shared" ca="1" si="7"/>
        <v>9980759</v>
      </c>
      <c r="R4" s="17" t="s">
        <v>45</v>
      </c>
      <c r="S4" s="17" t="s">
        <v>45</v>
      </c>
      <c r="T4" s="17" t="s">
        <v>36</v>
      </c>
      <c r="U4" s="17" t="s">
        <v>46</v>
      </c>
      <c r="V4" s="17" t="s">
        <v>36</v>
      </c>
      <c r="W4" s="17" t="s">
        <v>37</v>
      </c>
      <c r="X4" s="17" t="s">
        <v>47</v>
      </c>
      <c r="Y4" s="17" t="s">
        <v>48</v>
      </c>
      <c r="Z4" s="17" t="s">
        <v>40</v>
      </c>
      <c r="AA4" s="17"/>
      <c r="AB4" s="17" t="s">
        <v>41</v>
      </c>
      <c r="AC4" s="22"/>
    </row>
    <row r="5" spans="1:29" ht="15">
      <c r="A5" s="17" t="s">
        <v>27</v>
      </c>
      <c r="B5" s="17" t="s">
        <v>28</v>
      </c>
      <c r="C5" s="17" t="s">
        <v>29</v>
      </c>
      <c r="D5" s="17" t="s">
        <v>42</v>
      </c>
      <c r="E5" s="17" t="s">
        <v>31</v>
      </c>
      <c r="F5" s="18" t="s">
        <v>32</v>
      </c>
      <c r="G5" s="17" t="s">
        <v>44</v>
      </c>
      <c r="H5" s="19">
        <f t="shared" ca="1" si="0"/>
        <v>100</v>
      </c>
      <c r="I5" s="17" t="s">
        <v>33</v>
      </c>
      <c r="J5" s="19">
        <f t="shared" ca="1" si="1"/>
        <v>1200</v>
      </c>
      <c r="K5" s="20">
        <f t="shared" ca="1" si="2"/>
        <v>100000</v>
      </c>
      <c r="L5" s="20">
        <f t="shared" ca="1" si="3"/>
        <v>100000</v>
      </c>
      <c r="M5" s="20">
        <f t="shared" ca="1" si="4"/>
        <v>0</v>
      </c>
      <c r="N5" s="20">
        <f t="shared" ca="1" si="5"/>
        <v>0</v>
      </c>
      <c r="O5" s="20">
        <f t="shared" ca="1" si="6"/>
        <v>0</v>
      </c>
      <c r="P5" s="21" t="s">
        <v>34</v>
      </c>
      <c r="Q5" s="17">
        <f t="shared" ca="1" si="7"/>
        <v>9980759</v>
      </c>
      <c r="R5" s="17" t="s">
        <v>45</v>
      </c>
      <c r="S5" s="17" t="s">
        <v>45</v>
      </c>
      <c r="T5" s="17" t="s">
        <v>36</v>
      </c>
      <c r="U5" s="17" t="s">
        <v>36</v>
      </c>
      <c r="V5" s="17" t="s">
        <v>36</v>
      </c>
      <c r="W5" s="17" t="s">
        <v>37</v>
      </c>
      <c r="X5" s="17" t="s">
        <v>49</v>
      </c>
      <c r="Y5" s="17" t="s">
        <v>50</v>
      </c>
      <c r="Z5" s="17" t="s">
        <v>40</v>
      </c>
      <c r="AA5" s="17"/>
      <c r="AB5" s="17" t="s">
        <v>41</v>
      </c>
      <c r="AC5" s="22"/>
    </row>
    <row r="6" spans="1:29" ht="15">
      <c r="A6" s="17" t="s">
        <v>51</v>
      </c>
      <c r="B6" s="17" t="s">
        <v>52</v>
      </c>
      <c r="C6" s="17" t="s">
        <v>53</v>
      </c>
      <c r="D6" s="17" t="s">
        <v>54</v>
      </c>
      <c r="E6" s="17" t="s">
        <v>55</v>
      </c>
      <c r="F6" s="18" t="s">
        <v>56</v>
      </c>
      <c r="G6" s="17" t="s">
        <v>57</v>
      </c>
      <c r="H6" s="19">
        <f t="shared" ca="1" si="0"/>
        <v>500</v>
      </c>
      <c r="I6" s="17" t="s">
        <v>33</v>
      </c>
      <c r="J6" s="19">
        <f t="shared" ca="1" si="1"/>
        <v>6000</v>
      </c>
      <c r="K6" s="20">
        <f t="shared" ca="1" si="2"/>
        <v>500000</v>
      </c>
      <c r="L6" s="20">
        <f t="shared" ca="1" si="3"/>
        <v>0</v>
      </c>
      <c r="M6" s="20">
        <f t="shared" ca="1" si="4"/>
        <v>0</v>
      </c>
      <c r="N6" s="20">
        <f t="shared" ca="1" si="5"/>
        <v>0</v>
      </c>
      <c r="O6" s="20">
        <f t="shared" ca="1" si="6"/>
        <v>0</v>
      </c>
      <c r="P6" s="21" t="s">
        <v>34</v>
      </c>
      <c r="Q6" s="17">
        <f t="shared" ca="1" si="7"/>
        <v>8433141</v>
      </c>
      <c r="R6" s="17" t="s">
        <v>35</v>
      </c>
      <c r="S6" s="17" t="s">
        <v>36</v>
      </c>
      <c r="T6" s="17" t="s">
        <v>36</v>
      </c>
      <c r="U6" s="17" t="s">
        <v>36</v>
      </c>
      <c r="V6" s="17" t="s">
        <v>36</v>
      </c>
      <c r="W6" s="17" t="s">
        <v>58</v>
      </c>
      <c r="X6" s="17" t="s">
        <v>59</v>
      </c>
      <c r="Y6" s="17" t="s">
        <v>60</v>
      </c>
      <c r="Z6" s="17" t="s">
        <v>61</v>
      </c>
      <c r="AA6" s="17"/>
      <c r="AB6" s="17" t="s">
        <v>62</v>
      </c>
      <c r="AC6" s="22"/>
    </row>
    <row r="7" spans="1:29" ht="15">
      <c r="A7" s="17" t="s">
        <v>51</v>
      </c>
      <c r="B7" s="17" t="s">
        <v>52</v>
      </c>
      <c r="C7" s="17" t="s">
        <v>53</v>
      </c>
      <c r="D7" s="17" t="s">
        <v>54</v>
      </c>
      <c r="E7" s="17" t="s">
        <v>55</v>
      </c>
      <c r="F7" s="18" t="s">
        <v>63</v>
      </c>
      <c r="G7" s="17" t="s">
        <v>57</v>
      </c>
      <c r="H7" s="19">
        <f t="shared" ca="1" si="0"/>
        <v>1000</v>
      </c>
      <c r="I7" s="17" t="s">
        <v>94</v>
      </c>
      <c r="J7" s="19">
        <f t="shared" ca="1" si="1"/>
        <v>12000</v>
      </c>
      <c r="K7" s="20">
        <f t="shared" ca="1" si="2"/>
        <v>3000000</v>
      </c>
      <c r="L7" s="20">
        <f t="shared" ca="1" si="3"/>
        <v>0</v>
      </c>
      <c r="M7" s="20">
        <f t="shared" ca="1" si="4"/>
        <v>0</v>
      </c>
      <c r="N7" s="20">
        <f t="shared" ca="1" si="5"/>
        <v>0</v>
      </c>
      <c r="O7" s="20">
        <f t="shared" ca="1" si="6"/>
        <v>0</v>
      </c>
      <c r="P7" s="21" t="s">
        <v>34</v>
      </c>
      <c r="Q7" s="17">
        <f t="shared" ca="1" si="7"/>
        <v>8433141</v>
      </c>
      <c r="R7" s="17" t="s">
        <v>64</v>
      </c>
      <c r="S7" s="17" t="s">
        <v>36</v>
      </c>
      <c r="T7" s="17" t="s">
        <v>36</v>
      </c>
      <c r="U7" s="17" t="s">
        <v>36</v>
      </c>
      <c r="V7" s="17" t="s">
        <v>36</v>
      </c>
      <c r="W7" s="17" t="s">
        <v>65</v>
      </c>
      <c r="X7" s="17" t="s">
        <v>38</v>
      </c>
      <c r="Y7" s="17" t="s">
        <v>39</v>
      </c>
      <c r="Z7" s="17" t="s">
        <v>61</v>
      </c>
      <c r="AA7" s="17"/>
      <c r="AB7" s="17" t="s">
        <v>62</v>
      </c>
      <c r="AC7" s="22"/>
    </row>
    <row r="8" spans="1:29" ht="15">
      <c r="A8" s="17" t="s">
        <v>66</v>
      </c>
      <c r="B8" s="17" t="s">
        <v>52</v>
      </c>
      <c r="C8" s="17" t="s">
        <v>67</v>
      </c>
      <c r="D8" s="17" t="s">
        <v>68</v>
      </c>
      <c r="E8" s="17" t="s">
        <v>69</v>
      </c>
      <c r="F8" s="18" t="s">
        <v>70</v>
      </c>
      <c r="G8" s="17" t="s">
        <v>95</v>
      </c>
      <c r="H8" s="19">
        <f t="shared" ca="1" si="0"/>
        <v>1500</v>
      </c>
      <c r="I8" s="17" t="s">
        <v>93</v>
      </c>
      <c r="J8" s="19">
        <f t="shared" ca="1" si="1"/>
        <v>18000</v>
      </c>
      <c r="K8" s="20">
        <f t="shared" ca="1" si="2"/>
        <v>500000</v>
      </c>
      <c r="L8" s="20">
        <f t="shared" ca="1" si="3"/>
        <v>0</v>
      </c>
      <c r="M8" s="20">
        <f t="shared" ca="1" si="4"/>
        <v>0</v>
      </c>
      <c r="N8" s="20">
        <f t="shared" ca="1" si="5"/>
        <v>0</v>
      </c>
      <c r="O8" s="20">
        <f t="shared" ca="1" si="6"/>
        <v>0</v>
      </c>
      <c r="P8" s="21" t="s">
        <v>34</v>
      </c>
      <c r="Q8" s="17">
        <f t="shared" ca="1" si="7"/>
        <v>10530029</v>
      </c>
      <c r="R8" s="17" t="s">
        <v>35</v>
      </c>
      <c r="S8" s="17" t="s">
        <v>36</v>
      </c>
      <c r="T8" s="17" t="s">
        <v>36</v>
      </c>
      <c r="U8" s="17" t="s">
        <v>36</v>
      </c>
      <c r="V8" s="17" t="s">
        <v>36</v>
      </c>
      <c r="W8" s="17" t="s">
        <v>71</v>
      </c>
      <c r="X8" s="17" t="s">
        <v>72</v>
      </c>
      <c r="Y8" s="17" t="s">
        <v>73</v>
      </c>
      <c r="Z8" s="17" t="s">
        <v>67</v>
      </c>
      <c r="AA8" s="17"/>
      <c r="AB8" s="17" t="s">
        <v>74</v>
      </c>
      <c r="AC8" s="22"/>
    </row>
    <row r="9" spans="1:29" ht="14.25">
      <c r="A9" s="23"/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</row>
    <row r="15" spans="1:29" ht="14.25">
      <c r="A15" s="24"/>
      <c r="B15" s="24"/>
    </row>
    <row r="1048576" ht="14.25"/>
  </sheetData>
  <pageMargins left="0.25" right="0.25" top="0.75" bottom="0.75" header="0.511811023622047" footer="0.511811023622047"/>
  <pageSetup paperSize="9" orientation="landscape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048576"/>
  <sheetViews>
    <sheetView zoomScaleNormal="100" workbookViewId="0">
      <selection activeCell="A5" sqref="A5"/>
    </sheetView>
  </sheetViews>
  <sheetFormatPr defaultColWidth="9.28515625" defaultRowHeight="12.75" customHeight="1"/>
  <cols>
    <col min="1" max="1" width="38.85546875" customWidth="1"/>
    <col min="2" max="2" width="32.7109375" customWidth="1"/>
    <col min="3" max="3" width="14.85546875" customWidth="1"/>
    <col min="4" max="4" width="16.85546875" customWidth="1"/>
    <col min="5" max="5" width="20.7109375" customWidth="1"/>
  </cols>
  <sheetData>
    <row r="1" spans="1:5">
      <c r="A1" s="25" t="s">
        <v>75</v>
      </c>
      <c r="B1" s="26" t="s">
        <v>76</v>
      </c>
      <c r="C1" s="27" t="s">
        <v>77</v>
      </c>
      <c r="D1" s="27" t="s">
        <v>78</v>
      </c>
      <c r="E1" s="27" t="s">
        <v>79</v>
      </c>
    </row>
    <row r="2" spans="1:5" ht="12.75" customHeight="1">
      <c r="A2" s="28" t="s">
        <v>80</v>
      </c>
      <c r="B2" s="28" t="s">
        <v>81</v>
      </c>
      <c r="C2" s="28" t="s">
        <v>67</v>
      </c>
      <c r="D2" s="28" t="s">
        <v>80</v>
      </c>
      <c r="E2" s="28" t="s">
        <v>80</v>
      </c>
    </row>
    <row r="3" spans="1:5" ht="12.75" customHeight="1">
      <c r="A3" s="28" t="s">
        <v>80</v>
      </c>
      <c r="B3" s="28" t="s">
        <v>82</v>
      </c>
      <c r="C3" s="28" t="s">
        <v>67</v>
      </c>
      <c r="D3" s="28" t="s">
        <v>83</v>
      </c>
      <c r="E3" s="28" t="s">
        <v>80</v>
      </c>
    </row>
    <row r="4" spans="1:5" ht="12.75" customHeight="1">
      <c r="A4" s="28" t="s">
        <v>80</v>
      </c>
      <c r="B4" s="28" t="s">
        <v>84</v>
      </c>
      <c r="C4" s="28" t="s">
        <v>67</v>
      </c>
      <c r="D4" s="28" t="s">
        <v>85</v>
      </c>
      <c r="E4" s="28" t="s">
        <v>80</v>
      </c>
    </row>
    <row r="5" spans="1:5" ht="12.75" customHeight="1">
      <c r="A5" s="28" t="s">
        <v>86</v>
      </c>
      <c r="B5" s="28" t="s">
        <v>87</v>
      </c>
      <c r="C5" s="28" t="s">
        <v>67</v>
      </c>
      <c r="D5" s="28" t="s">
        <v>88</v>
      </c>
      <c r="E5" s="28" t="s">
        <v>89</v>
      </c>
    </row>
    <row r="6" spans="1:5" ht="12.75" customHeight="1">
      <c r="A6" s="28" t="s">
        <v>86</v>
      </c>
      <c r="B6" s="28" t="s">
        <v>87</v>
      </c>
      <c r="C6" s="28" t="s">
        <v>67</v>
      </c>
      <c r="D6" s="28" t="s">
        <v>86</v>
      </c>
      <c r="E6" s="28" t="s">
        <v>86</v>
      </c>
    </row>
    <row r="7" spans="1:5" ht="12.75" customHeight="1">
      <c r="A7" s="28" t="s">
        <v>90</v>
      </c>
      <c r="B7" s="28" t="s">
        <v>91</v>
      </c>
      <c r="C7" s="28" t="s">
        <v>67</v>
      </c>
      <c r="D7" s="28" t="s">
        <v>90</v>
      </c>
      <c r="E7" s="28" t="s">
        <v>92</v>
      </c>
    </row>
    <row r="8" spans="1:5" ht="15.75">
      <c r="A8" s="29"/>
    </row>
    <row r="1048576"/>
  </sheetData>
  <pageMargins left="0.75" right="0.75" top="1" bottom="1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Normal="100" workbookViewId="0"/>
  </sheetViews>
  <sheetFormatPr defaultColWidth="8.7109375" defaultRowHeight="12.75" customHeight="1"/>
  <sheetData/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Sheet1!OLE_LINK1</vt:lpstr>
    </vt:vector>
  </TitlesOfParts>
  <Company>IOOF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Admin16 (IS), Compass</dc:creator>
  <dc:description/>
  <cp:lastModifiedBy>Ingrid Schwabrow</cp:lastModifiedBy>
  <cp:revision>0</cp:revision>
  <cp:lastPrinted>2016-05-12T05:00:32Z</cp:lastPrinted>
  <dcterms:created xsi:type="dcterms:W3CDTF">2026-01-21T07:32:39Z</dcterms:created>
  <dcterms:modified xsi:type="dcterms:W3CDTF">2026-01-21T07:39:48Z</dcterms:modified>
  <dc:language>en-US</dc:language>
</cp:coreProperties>
</file>